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表20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<sst xmlns="http://schemas.openxmlformats.org/spreadsheetml/2006/main" count="85" uniqueCount="62">
  <si>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單位：件</t>
  </si>
  <si>
    <r>
      <t>總檢查
件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數</t>
    </r>
  </si>
  <si>
    <r>
      <t>合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格
件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數</t>
    </r>
  </si>
  <si>
    <t>出勤
天數</t>
  </si>
  <si>
    <t>計</t>
  </si>
  <si>
    <t>大客車</t>
  </si>
  <si>
    <t>大貨車</t>
  </si>
  <si>
    <t>小客車</t>
  </si>
  <si>
    <t>小貨車</t>
  </si>
  <si>
    <r>
      <t>機</t>
    </r>
    <r>
      <rPr>
        <sz val="11"/>
        <rFont val="Arial Narrow"/>
        <family val="2"/>
      </rPr>
      <t xml:space="preserve">    </t>
    </r>
    <r>
      <rPr>
        <sz val="11"/>
        <rFont val="新細明體"/>
        <family val="1"/>
      </rPr>
      <t>車</t>
    </r>
  </si>
  <si>
    <t>特種車</t>
  </si>
  <si>
    <r>
      <t>民國</t>
    </r>
    <r>
      <rPr>
        <sz val="11"/>
        <rFont val="Arial Narrow"/>
        <family val="2"/>
      </rPr>
      <t>65</t>
    </r>
    <r>
      <rPr>
        <sz val="11"/>
        <rFont val="新細明體"/>
        <family val="1"/>
      </rPr>
      <t>年</t>
    </r>
  </si>
  <si>
    <t>…</t>
  </si>
  <si>
    <r>
      <t>民國</t>
    </r>
    <r>
      <rPr>
        <sz val="11"/>
        <rFont val="Arial Narrow"/>
        <family val="2"/>
      </rPr>
      <t>70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</si>
  <si>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72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</si>
  <si>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73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</si>
  <si>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74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</si>
  <si>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75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</si>
  <si>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76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</si>
  <si>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77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</si>
  <si>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78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</si>
  <si>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79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</si>
  <si>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80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</si>
  <si>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81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</si>
  <si>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82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</si>
  <si>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83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</si>
  <si>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84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</si>
  <si>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85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</si>
  <si>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86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</si>
  <si>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87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</si>
  <si>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88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</si>
  <si>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89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</si>
  <si>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90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</si>
  <si>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91</t>
    </r>
    <r>
      <rPr>
        <sz val="11"/>
        <rFont val="新細明體"/>
        <family val="1"/>
      </rPr>
      <t>年</t>
    </r>
  </si>
  <si>
    <r>
      <t xml:space="preserve">  1     </t>
    </r>
    <r>
      <rPr>
        <sz val="11"/>
        <rFont val="新細明體"/>
        <family val="1"/>
      </rPr>
      <t>月</t>
    </r>
  </si>
  <si>
    <r>
      <t xml:space="preserve">  2     </t>
    </r>
    <r>
      <rPr>
        <sz val="11"/>
        <rFont val="新細明體"/>
        <family val="1"/>
      </rPr>
      <t>月</t>
    </r>
  </si>
  <si>
    <r>
      <t xml:space="preserve">  3     </t>
    </r>
    <r>
      <rPr>
        <sz val="11"/>
        <rFont val="新細明體"/>
        <family val="1"/>
      </rPr>
      <t>月</t>
    </r>
  </si>
  <si>
    <r>
      <t xml:space="preserve">  4     </t>
    </r>
    <r>
      <rPr>
        <sz val="11"/>
        <rFont val="新細明體"/>
        <family val="1"/>
      </rPr>
      <t>月</t>
    </r>
  </si>
  <si>
    <r>
      <t xml:space="preserve">  5     </t>
    </r>
    <r>
      <rPr>
        <sz val="11"/>
        <rFont val="新細明體"/>
        <family val="1"/>
      </rPr>
      <t>月</t>
    </r>
  </si>
  <si>
    <r>
      <t xml:space="preserve">  8     </t>
    </r>
    <r>
      <rPr>
        <sz val="11"/>
        <rFont val="新細明體"/>
        <family val="1"/>
      </rPr>
      <t>月</t>
    </r>
  </si>
  <si>
    <r>
      <t xml:space="preserve">  9     </t>
    </r>
    <r>
      <rPr>
        <sz val="11"/>
        <rFont val="新細明體"/>
        <family val="1"/>
      </rPr>
      <t>月</t>
    </r>
  </si>
  <si>
    <r>
      <t xml:space="preserve">10     </t>
    </r>
    <r>
      <rPr>
        <sz val="11"/>
        <rFont val="新細明體"/>
        <family val="1"/>
      </rPr>
      <t>月</t>
    </r>
  </si>
  <si>
    <r>
      <t xml:space="preserve">11     </t>
    </r>
    <r>
      <rPr>
        <sz val="11"/>
        <rFont val="新細明體"/>
        <family val="1"/>
      </rPr>
      <t>月</t>
    </r>
  </si>
  <si>
    <r>
      <t xml:space="preserve">12     </t>
    </r>
    <r>
      <rPr>
        <sz val="11"/>
        <rFont val="新細明體"/>
        <family val="1"/>
      </rPr>
      <t>月</t>
    </r>
  </si>
  <si>
    <t>取締件數</t>
  </si>
  <si>
    <r>
      <t xml:space="preserve"> </t>
    </r>
    <r>
      <rPr>
        <sz val="11"/>
        <rFont val="新細明體"/>
        <family val="1"/>
      </rPr>
      <t>年</t>
    </r>
    <r>
      <rPr>
        <sz val="11"/>
        <rFont val="Arial Narrow"/>
        <family val="2"/>
      </rPr>
      <t xml:space="preserve">   (</t>
    </r>
    <r>
      <rPr>
        <sz val="11"/>
        <rFont val="新細明體"/>
        <family val="1"/>
      </rPr>
      <t>月</t>
    </r>
    <r>
      <rPr>
        <sz val="11"/>
        <rFont val="Arial Narrow"/>
        <family val="2"/>
      </rPr>
      <t xml:space="preserve">)   </t>
    </r>
    <r>
      <rPr>
        <sz val="11"/>
        <rFont val="新細明體"/>
        <family val="1"/>
      </rPr>
      <t>別</t>
    </r>
  </si>
  <si>
    <r>
      <t xml:space="preserve">  6     </t>
    </r>
    <r>
      <rPr>
        <sz val="11"/>
        <rFont val="新細明體"/>
        <family val="1"/>
      </rPr>
      <t>月</t>
    </r>
  </si>
  <si>
    <t>資料來源：本處稽徵裁罰科稽查股。</t>
  </si>
  <si>
    <r>
      <t>民國</t>
    </r>
    <r>
      <rPr>
        <sz val="11"/>
        <rFont val="Arial Narrow"/>
        <family val="2"/>
      </rPr>
      <t>94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</si>
  <si>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92</t>
    </r>
    <r>
      <rPr>
        <sz val="11"/>
        <rFont val="新細明體"/>
        <family val="1"/>
      </rPr>
      <t>年</t>
    </r>
  </si>
  <si>
    <r>
      <t xml:space="preserve">    7     </t>
    </r>
    <r>
      <rPr>
        <sz val="11"/>
        <rFont val="新細明體"/>
        <family val="1"/>
      </rPr>
      <t>月</t>
    </r>
    <r>
      <rPr>
        <sz val="9"/>
        <rFont val="Arial Narrow"/>
        <family val="2"/>
      </rPr>
      <t xml:space="preserve"> </t>
    </r>
  </si>
  <si>
    <t>表20、臺北市監理處實施路邊稽查取締案件</t>
  </si>
  <si>
    <r>
      <t>民國</t>
    </r>
    <r>
      <rPr>
        <sz val="11"/>
        <rFont val="Arial Narrow"/>
        <family val="2"/>
      </rPr>
      <t>93年</t>
    </r>
  </si>
  <si>
    <r>
      <t>民國</t>
    </r>
    <r>
      <rPr>
        <sz val="11"/>
        <rFont val="Arial Narrow"/>
        <family val="2"/>
      </rPr>
      <t>95年</t>
    </r>
  </si>
  <si>
    <r>
      <t>民國</t>
    </r>
    <r>
      <rPr>
        <sz val="11"/>
        <rFont val="Arial Narrow"/>
        <family val="2"/>
      </rPr>
      <t>96年</t>
    </r>
  </si>
  <si>
    <r>
      <t>民國</t>
    </r>
    <r>
      <rPr>
        <sz val="11"/>
        <rFont val="Arial Narrow"/>
        <family val="2"/>
      </rPr>
      <t>97年</t>
    </r>
  </si>
  <si>
    <r>
      <t xml:space="preserve">                    </t>
    </r>
    <r>
      <rPr>
        <sz val="10"/>
        <rFont val="新細明體"/>
        <family val="1"/>
      </rPr>
      <t xml:space="preserve"> ③</t>
    </r>
    <r>
      <rPr>
        <sz val="10"/>
        <rFont val="細明體"/>
        <family val="3"/>
      </rPr>
      <t>自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>7</t>
    </r>
    <r>
      <rPr>
        <sz val="10"/>
        <rFont val="細明體"/>
        <family val="3"/>
      </rPr>
      <t>月</t>
    </r>
    <r>
      <rPr>
        <sz val="10"/>
        <rFont val="Arial Narrow"/>
        <family val="2"/>
      </rPr>
      <t>1</t>
    </r>
    <r>
      <rPr>
        <sz val="10"/>
        <rFont val="細明體"/>
        <family val="3"/>
      </rPr>
      <t>日起因組織修編，原本處路邊欄檢業務改隸臺北市公共運輸處，本處僅負責專案稽查業務，故稽查件數減少。</t>
    </r>
  </si>
  <si>
    <r>
      <t>附</t>
    </r>
    <r>
      <rPr>
        <sz val="10"/>
        <rFont val="Arial Narrow"/>
        <family val="2"/>
      </rPr>
      <t xml:space="preserve">        </t>
    </r>
    <r>
      <rPr>
        <sz val="10"/>
        <rFont val="新細明體"/>
        <family val="1"/>
      </rPr>
      <t>註：①於</t>
    </r>
    <r>
      <rPr>
        <sz val="10"/>
        <rFont val="Arial Narrow"/>
        <family val="2"/>
      </rPr>
      <t>92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>11</t>
    </r>
    <r>
      <rPr>
        <sz val="10"/>
        <rFont val="新細明體"/>
        <family val="1"/>
      </rPr>
      <t>月專案取締營業大客車上層加裝座椅，故取締件數增加。</t>
    </r>
  </si>
  <si>
    <r>
      <t xml:space="preserve">                     </t>
    </r>
    <r>
      <rPr>
        <sz val="10"/>
        <rFont val="新細明體"/>
        <family val="1"/>
      </rPr>
      <t>②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 Narrow"/>
        <family val="2"/>
      </rPr>
      <t>6</t>
    </r>
    <r>
      <rPr>
        <sz val="10"/>
        <rFont val="新細明體"/>
        <family val="1"/>
      </rPr>
      <t>月加強取締「營業大客車行車安全監督機制稽查」專案。</t>
    </r>
  </si>
  <si>
    <r>
      <t>民國</t>
    </r>
    <r>
      <rPr>
        <sz val="11"/>
        <rFont val="Arial Narrow"/>
        <family val="2"/>
      </rPr>
      <t>98</t>
    </r>
    <r>
      <rPr>
        <sz val="11"/>
        <rFont val="新細明體"/>
        <family val="1"/>
      </rPr>
      <t>年</t>
    </r>
  </si>
  <si>
    <r>
      <t>民國</t>
    </r>
    <r>
      <rPr>
        <sz val="11"/>
        <rFont val="Arial Narrow"/>
        <family val="2"/>
      </rPr>
      <t>99</t>
    </r>
    <r>
      <rPr>
        <sz val="11"/>
        <rFont val="新細明體"/>
        <family val="1"/>
      </rPr>
      <t>年</t>
    </r>
  </si>
  <si>
    <r>
      <t>民國</t>
    </r>
    <r>
      <rPr>
        <b/>
        <sz val="11"/>
        <rFont val="Arial Narrow"/>
        <family val="2"/>
      </rPr>
      <t>100</t>
    </r>
    <r>
      <rPr>
        <b/>
        <sz val="11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</si>
</sst>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(* #,##0.00_);_(* \(#,##0.00\);_(* &quot;-&quot;_);_(@_)"/>
    <numFmt numFmtId="179" formatCode="0.00_ "/>
    <numFmt numFmtId="180" formatCode="0.0_ "/>
    <numFmt numFmtId="181" formatCode="0_ "/>
  </numFmts>
  <fonts count="2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22"/>
      <name val="華康楷書體W5"/>
      <family val="4"/>
    </font>
    <font>
      <b/>
      <sz val="20"/>
      <name val="華康楷書體W5"/>
      <family val="4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name val="標楷體"/>
      <family val="4"/>
    </font>
    <font>
      <sz val="12"/>
      <name val="華康粗明體(P)"/>
      <family val="1"/>
    </font>
    <font>
      <b/>
      <sz val="12"/>
      <name val="華康粗明體(P)"/>
      <family val="1"/>
    </font>
    <font>
      <b/>
      <sz val="11"/>
      <name val="新細明體"/>
      <family val="1"/>
    </font>
    <font>
      <b/>
      <sz val="12"/>
      <name val="Arial Narrow"/>
      <family val="2"/>
    </font>
    <font>
      <sz val="10"/>
      <name val="新細明體"/>
      <family val="1"/>
    </font>
    <font>
      <sz val="9"/>
      <name val="華康楷書體W3(P)"/>
      <family val="4"/>
    </font>
    <font>
      <sz val="10"/>
      <name val="細明體"/>
      <family val="3"/>
    </font>
    <font>
      <sz val="9"/>
      <name val="Arial Narrow"/>
      <family val="2"/>
    </font>
    <font>
      <b/>
      <sz val="11"/>
      <name val="Arial Narrow"/>
      <family val="2"/>
    </font>
    <font>
      <b/>
      <sz val="11"/>
      <name val="細明體"/>
      <family val="3"/>
    </font>
    <font>
      <sz val="10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1" fontId="2" fillId="0" borderId="0" xfId="16" applyFont="1" applyAlignment="1">
      <alignment vertical="center"/>
    </xf>
    <xf numFmtId="41" fontId="2" fillId="0" borderId="0" xfId="16" applyFont="1" applyAlignment="1" quotePrefix="1">
      <alignment horizontal="left" vertical="center"/>
    </xf>
    <xf numFmtId="41" fontId="2" fillId="0" borderId="0" xfId="16" applyFont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vertical="center"/>
    </xf>
    <xf numFmtId="3" fontId="5" fillId="0" borderId="0" xfId="16" applyNumberFormat="1" applyFont="1" applyAlignment="1">
      <alignment vertical="center"/>
    </xf>
    <xf numFmtId="3" fontId="6" fillId="0" borderId="0" xfId="16" applyNumberFormat="1" applyFont="1" applyAlignment="1">
      <alignment vertical="center"/>
    </xf>
    <xf numFmtId="3" fontId="0" fillId="0" borderId="0" xfId="16" applyNumberFormat="1" applyFont="1" applyBorder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16" applyNumberFormat="1" applyFont="1" applyAlignment="1">
      <alignment vertical="center"/>
    </xf>
    <xf numFmtId="3" fontId="0" fillId="0" borderId="1" xfId="16" applyNumberFormat="1" applyFont="1" applyBorder="1" applyAlignment="1" quotePrefix="1">
      <alignment horizontal="left" vertical="center"/>
    </xf>
    <xf numFmtId="3" fontId="0" fillId="0" borderId="1" xfId="16" applyNumberFormat="1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left" vertical="center"/>
    </xf>
    <xf numFmtId="3" fontId="7" fillId="0" borderId="0" xfId="16" applyNumberFormat="1" applyFont="1" applyAlignment="1">
      <alignment vertical="center"/>
    </xf>
    <xf numFmtId="3" fontId="13" fillId="0" borderId="0" xfId="16" applyNumberFormat="1" applyFont="1" applyAlignment="1" quotePrefix="1">
      <alignment horizontal="left" vertical="center"/>
    </xf>
    <xf numFmtId="3" fontId="13" fillId="0" borderId="0" xfId="16" applyNumberFormat="1" applyFont="1" applyAlignment="1">
      <alignment vertical="center"/>
    </xf>
    <xf numFmtId="3" fontId="0" fillId="2" borderId="0" xfId="16" applyNumberFormat="1" applyFont="1" applyFill="1" applyBorder="1" applyAlignment="1">
      <alignment vertical="center"/>
    </xf>
    <xf numFmtId="41" fontId="5" fillId="2" borderId="0" xfId="16" applyNumberFormat="1" applyFont="1" applyFill="1" applyAlignment="1">
      <alignment vertical="center"/>
    </xf>
    <xf numFmtId="176" fontId="8" fillId="2" borderId="0" xfId="15" applyNumberFormat="1" applyFont="1" applyFill="1" applyAlignment="1">
      <alignment horizontal="right"/>
    </xf>
    <xf numFmtId="41" fontId="5" fillId="3" borderId="0" xfId="0" applyNumberFormat="1" applyFont="1" applyFill="1" applyAlignment="1">
      <alignment vertical="center"/>
    </xf>
    <xf numFmtId="41" fontId="12" fillId="3" borderId="0" xfId="16" applyNumberFormat="1" applyFont="1" applyFill="1" applyAlignment="1">
      <alignment vertical="center"/>
    </xf>
    <xf numFmtId="41" fontId="5" fillId="3" borderId="0" xfId="16" applyNumberFormat="1" applyFont="1" applyFill="1" applyAlignment="1">
      <alignment vertical="center"/>
    </xf>
    <xf numFmtId="41" fontId="5" fillId="3" borderId="0" xfId="16" applyNumberFormat="1" applyFont="1" applyFill="1" applyAlignment="1">
      <alignment horizontal="right" vertical="center"/>
    </xf>
    <xf numFmtId="41" fontId="5" fillId="3" borderId="0" xfId="16" applyNumberFormat="1" applyFont="1" applyFill="1" applyBorder="1" applyAlignment="1">
      <alignment vertical="center"/>
    </xf>
    <xf numFmtId="41" fontId="5" fillId="3" borderId="0" xfId="16" applyNumberFormat="1" applyFont="1" applyFill="1" applyBorder="1" applyAlignment="1">
      <alignment horizontal="right" vertical="center"/>
    </xf>
    <xf numFmtId="3" fontId="2" fillId="4" borderId="2" xfId="16" applyNumberFormat="1" applyFont="1" applyFill="1" applyBorder="1" applyAlignment="1">
      <alignment horizontal="center" vertical="center"/>
    </xf>
    <xf numFmtId="3" fontId="2" fillId="2" borderId="3" xfId="16" applyNumberFormat="1" applyFont="1" applyFill="1" applyBorder="1" applyAlignment="1" quotePrefix="1">
      <alignment horizontal="left" vertical="center"/>
    </xf>
    <xf numFmtId="3" fontId="2" fillId="2" borderId="3" xfId="16" applyNumberFormat="1" applyFont="1" applyFill="1" applyBorder="1" applyAlignment="1">
      <alignment horizontal="center" vertical="center"/>
    </xf>
    <xf numFmtId="3" fontId="2" fillId="2" borderId="3" xfId="16" applyNumberFormat="1" applyFont="1" applyFill="1" applyBorder="1" applyAlignment="1" quotePrefix="1">
      <alignment horizontal="center" vertical="center"/>
    </xf>
    <xf numFmtId="3" fontId="6" fillId="2" borderId="3" xfId="16" applyNumberFormat="1" applyFont="1" applyFill="1" applyBorder="1" applyAlignment="1" quotePrefix="1">
      <alignment horizontal="center" vertical="center"/>
    </xf>
    <xf numFmtId="3" fontId="6" fillId="3" borderId="3" xfId="0" applyNumberFormat="1" applyFont="1" applyFill="1" applyBorder="1" applyAlignment="1">
      <alignment vertical="center"/>
    </xf>
    <xf numFmtId="3" fontId="11" fillId="3" borderId="3" xfId="16" applyNumberFormat="1" applyFont="1" applyFill="1" applyBorder="1" applyAlignment="1" quotePrefix="1">
      <alignment horizontal="center" vertical="center"/>
    </xf>
    <xf numFmtId="41" fontId="6" fillId="3" borderId="3" xfId="16" applyFont="1" applyFill="1" applyBorder="1" applyAlignment="1">
      <alignment horizontal="center"/>
    </xf>
    <xf numFmtId="41" fontId="6" fillId="3" borderId="3" xfId="16" applyFont="1" applyFill="1" applyBorder="1" applyAlignment="1">
      <alignment horizontal="left"/>
    </xf>
    <xf numFmtId="41" fontId="6" fillId="3" borderId="3" xfId="16" applyFont="1" applyFill="1" applyBorder="1" applyAlignment="1">
      <alignment horizontal="center" vertical="center"/>
    </xf>
    <xf numFmtId="3" fontId="0" fillId="0" borderId="0" xfId="16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4" fillId="0" borderId="0" xfId="16" applyNumberFormat="1" applyFont="1" applyAlignment="1">
      <alignment horizontal="center" vertical="center"/>
    </xf>
    <xf numFmtId="3" fontId="6" fillId="4" borderId="4" xfId="16" applyNumberFormat="1" applyFont="1" applyFill="1" applyBorder="1" applyAlignment="1" quotePrefix="1">
      <alignment horizontal="center" vertical="center"/>
    </xf>
    <xf numFmtId="3" fontId="6" fillId="4" borderId="5" xfId="16" applyNumberFormat="1" applyFont="1" applyFill="1" applyBorder="1" applyAlignment="1" quotePrefix="1">
      <alignment horizontal="center" vertical="center"/>
    </xf>
    <xf numFmtId="3" fontId="2" fillId="4" borderId="6" xfId="16" applyNumberFormat="1" applyFont="1" applyFill="1" applyBorder="1" applyAlignment="1">
      <alignment horizontal="center" vertical="center"/>
    </xf>
    <xf numFmtId="3" fontId="6" fillId="4" borderId="7" xfId="16" applyNumberFormat="1" applyFont="1" applyFill="1" applyBorder="1" applyAlignment="1">
      <alignment horizontal="center" vertical="center"/>
    </xf>
    <xf numFmtId="3" fontId="6" fillId="4" borderId="8" xfId="16" applyNumberFormat="1" applyFont="1" applyFill="1" applyBorder="1" applyAlignment="1">
      <alignment horizontal="center" vertical="center"/>
    </xf>
    <xf numFmtId="3" fontId="2" fillId="4" borderId="9" xfId="16" applyNumberFormat="1" applyFont="1" applyFill="1" applyBorder="1" applyAlignment="1">
      <alignment horizontal="center" vertical="center" wrapText="1"/>
    </xf>
    <xf numFmtId="3" fontId="6" fillId="4" borderId="10" xfId="16" applyNumberFormat="1" applyFont="1" applyFill="1" applyBorder="1" applyAlignment="1">
      <alignment horizontal="center" vertical="center" wrapText="1"/>
    </xf>
    <xf numFmtId="3" fontId="2" fillId="4" borderId="11" xfId="16" applyNumberFormat="1" applyFont="1" applyFill="1" applyBorder="1" applyAlignment="1">
      <alignment horizontal="center" vertical="center" wrapText="1"/>
    </xf>
    <xf numFmtId="3" fontId="6" fillId="4" borderId="12" xfId="16" applyNumberFormat="1" applyFont="1" applyFill="1" applyBorder="1" applyAlignment="1">
      <alignment horizontal="center" vertical="center" wrapText="1"/>
    </xf>
    <xf numFmtId="3" fontId="2" fillId="4" borderId="13" xfId="16" applyNumberFormat="1" applyFont="1" applyFill="1" applyBorder="1" applyAlignment="1">
      <alignment horizontal="center" vertical="center" wrapText="1"/>
    </xf>
    <xf numFmtId="3" fontId="6" fillId="4" borderId="14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5" sqref="B45"/>
    </sheetView>
  </sheetViews>
  <sheetFormatPr defaultColWidth="9.00390625" defaultRowHeight="16.5"/>
  <cols>
    <col min="1" max="1" width="11.50390625" style="5" customWidth="1"/>
    <col min="2" max="3" width="8.375" style="5" customWidth="1"/>
    <col min="4" max="4" width="7.625" style="5" customWidth="1"/>
    <col min="5" max="10" width="7.00390625" style="5" customWidth="1"/>
    <col min="11" max="11" width="5.625" style="5" customWidth="1"/>
    <col min="12" max="12" width="4.125" style="5" customWidth="1"/>
    <col min="13" max="16384" width="10.00390625" style="5" customWidth="1"/>
  </cols>
  <sheetData>
    <row r="1" spans="1:11" s="1" customFormat="1" ht="12" customHeight="1">
      <c r="A1" s="2"/>
      <c r="K1" s="3"/>
    </row>
    <row r="2" spans="1:11" s="4" customFormat="1" ht="24.7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7.25" customHeight="1" thickBot="1">
      <c r="K3" s="37" t="s">
        <v>0</v>
      </c>
    </row>
    <row r="4" spans="1:11" s="7" customFormat="1" ht="21" customHeight="1">
      <c r="A4" s="40" t="s">
        <v>45</v>
      </c>
      <c r="B4" s="45" t="s">
        <v>1</v>
      </c>
      <c r="C4" s="47" t="s">
        <v>2</v>
      </c>
      <c r="D4" s="42" t="s">
        <v>44</v>
      </c>
      <c r="E4" s="43"/>
      <c r="F4" s="43"/>
      <c r="G4" s="43"/>
      <c r="H4" s="43"/>
      <c r="I4" s="43"/>
      <c r="J4" s="44"/>
      <c r="K4" s="49" t="s">
        <v>3</v>
      </c>
    </row>
    <row r="5" spans="1:11" s="7" customFormat="1" ht="42.75" customHeight="1" thickBot="1">
      <c r="A5" s="41"/>
      <c r="B5" s="46"/>
      <c r="C5" s="48"/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50"/>
    </row>
    <row r="6" spans="1:11" ht="3" customHeight="1">
      <c r="A6" s="2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" customHeight="1" hidden="1">
      <c r="A7" s="2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3" customHeight="1" hidden="1">
      <c r="A8" s="2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3" customHeight="1" hidden="1">
      <c r="A9" s="2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3" customHeight="1" hidden="1">
      <c r="A10" s="2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" customHeight="1" hidden="1">
      <c r="A11" s="2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" customHeight="1" hidden="1">
      <c r="A12" s="2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 customHeight="1">
      <c r="A13" s="29" t="s">
        <v>11</v>
      </c>
      <c r="B13" s="19">
        <f aca="true" t="shared" si="0" ref="B13:B18">C13+D13</f>
        <v>10511</v>
      </c>
      <c r="C13" s="19">
        <v>8601</v>
      </c>
      <c r="D13" s="19">
        <v>1910</v>
      </c>
      <c r="E13" s="20" t="s">
        <v>12</v>
      </c>
      <c r="F13" s="20" t="s">
        <v>12</v>
      </c>
      <c r="G13" s="20" t="s">
        <v>12</v>
      </c>
      <c r="H13" s="20" t="s">
        <v>12</v>
      </c>
      <c r="I13" s="20" t="s">
        <v>12</v>
      </c>
      <c r="J13" s="20" t="s">
        <v>12</v>
      </c>
      <c r="K13" s="19">
        <v>223</v>
      </c>
    </row>
    <row r="14" spans="1:11" ht="20.25" customHeight="1">
      <c r="A14" s="30" t="s">
        <v>13</v>
      </c>
      <c r="B14" s="19">
        <f t="shared" si="0"/>
        <v>51469</v>
      </c>
      <c r="C14" s="19">
        <v>35227</v>
      </c>
      <c r="D14" s="19">
        <v>16242</v>
      </c>
      <c r="E14" s="20" t="s">
        <v>12</v>
      </c>
      <c r="F14" s="20" t="s">
        <v>12</v>
      </c>
      <c r="G14" s="20" t="s">
        <v>12</v>
      </c>
      <c r="H14" s="20" t="s">
        <v>12</v>
      </c>
      <c r="I14" s="20" t="s">
        <v>12</v>
      </c>
      <c r="J14" s="20" t="s">
        <v>12</v>
      </c>
      <c r="K14" s="19">
        <v>359</v>
      </c>
    </row>
    <row r="15" spans="1:11" ht="16.5" customHeight="1" hidden="1">
      <c r="A15" s="30" t="s">
        <v>14</v>
      </c>
      <c r="B15" s="19">
        <f t="shared" si="0"/>
        <v>97255</v>
      </c>
      <c r="C15" s="19">
        <v>76952</v>
      </c>
      <c r="D15" s="19">
        <v>20303</v>
      </c>
      <c r="E15" s="20" t="s">
        <v>12</v>
      </c>
      <c r="F15" s="20" t="s">
        <v>12</v>
      </c>
      <c r="G15" s="20" t="s">
        <v>12</v>
      </c>
      <c r="H15" s="20" t="s">
        <v>12</v>
      </c>
      <c r="I15" s="20" t="s">
        <v>12</v>
      </c>
      <c r="J15" s="20" t="s">
        <v>12</v>
      </c>
      <c r="K15" s="19">
        <v>332</v>
      </c>
    </row>
    <row r="16" spans="1:11" ht="20.25" customHeight="1" hidden="1">
      <c r="A16" s="30" t="s">
        <v>15</v>
      </c>
      <c r="B16" s="19">
        <f t="shared" si="0"/>
        <v>128784</v>
      </c>
      <c r="C16" s="19">
        <v>106407</v>
      </c>
      <c r="D16" s="19">
        <v>22377</v>
      </c>
      <c r="E16" s="20" t="s">
        <v>12</v>
      </c>
      <c r="F16" s="20" t="s">
        <v>12</v>
      </c>
      <c r="G16" s="20" t="s">
        <v>12</v>
      </c>
      <c r="H16" s="20" t="s">
        <v>12</v>
      </c>
      <c r="I16" s="20" t="s">
        <v>12</v>
      </c>
      <c r="J16" s="20" t="s">
        <v>12</v>
      </c>
      <c r="K16" s="19">
        <v>332</v>
      </c>
    </row>
    <row r="17" spans="1:11" ht="20.25" customHeight="1" hidden="1">
      <c r="A17" s="30" t="s">
        <v>16</v>
      </c>
      <c r="B17" s="19">
        <f t="shared" si="0"/>
        <v>136434</v>
      </c>
      <c r="C17" s="19">
        <v>113169</v>
      </c>
      <c r="D17" s="19">
        <f>E17+F17+G17+H17+I17+J17</f>
        <v>23265</v>
      </c>
      <c r="E17" s="19">
        <f>31+1+1+28+5+41+7+43+11+37+1+41+8+54+4+37+8+44+2+34+13+84+8+36</f>
        <v>579</v>
      </c>
      <c r="F17" s="19">
        <f>21+37+11+51+37+88+79+151+154+72+75+99</f>
        <v>875</v>
      </c>
      <c r="G17" s="19">
        <f>191+106+83+72+129+84+150+59+247+198+70+112+111+294+122+224+49+102+19+82+63+76+111+41</f>
        <v>2795</v>
      </c>
      <c r="H17" s="19">
        <f>169+251+137+233+136+222+115+294+9+234+9+138+69+183</f>
        <v>2199</v>
      </c>
      <c r="I17" s="19">
        <f>1067+51+1603+72+986+15+1222+38+1914+56+1851+74+1153+36+2736+131+1531+44+867+53+483+47+758+29</f>
        <v>16817</v>
      </c>
      <c r="J17" s="19">
        <v>0</v>
      </c>
      <c r="K17" s="19">
        <v>357</v>
      </c>
    </row>
    <row r="18" spans="1:11" ht="20.25" customHeight="1">
      <c r="A18" s="29" t="s">
        <v>17</v>
      </c>
      <c r="B18" s="19">
        <f t="shared" si="0"/>
        <v>119823</v>
      </c>
      <c r="C18" s="19">
        <v>110358</v>
      </c>
      <c r="D18" s="19">
        <f>E18+F18+G18+H18+I18+J18</f>
        <v>9465</v>
      </c>
      <c r="E18" s="19">
        <f>5+71+2+59+73+45+47+37+50+11+34+2+39+33+80+63</f>
        <v>651</v>
      </c>
      <c r="F18" s="19">
        <f>29+6+5+14+8+41+14+11+17+11+19+7+19+1+39+27</f>
        <v>268</v>
      </c>
      <c r="G18" s="19">
        <f>16+8+23+22+21+18+18+16+51+53+35+12+27+22+29+10+32+18+34+14+146+49</f>
        <v>674</v>
      </c>
      <c r="H18" s="19">
        <f>161+7+18+64+69+193+116+189+202+227+5+79+388</f>
        <v>1718</v>
      </c>
      <c r="I18" s="19">
        <f>394+10+78+272+12+283+18+294+13+788+40+536+27+863+77+777+57+732+26+203+4+638+12</f>
        <v>6154</v>
      </c>
      <c r="J18" s="19">
        <v>0</v>
      </c>
      <c r="K18" s="19">
        <v>355</v>
      </c>
    </row>
    <row r="19" spans="1:11" ht="20.25" customHeight="1" hidden="1">
      <c r="A19" s="29" t="s">
        <v>18</v>
      </c>
      <c r="B19" s="19">
        <f aca="true" t="shared" si="1" ref="B19:B24">C19+D19</f>
        <v>128108</v>
      </c>
      <c r="C19" s="19">
        <v>122634</v>
      </c>
      <c r="D19" s="19">
        <f aca="true" t="shared" si="2" ref="D19:D24">E19+F19+G19+H19+I19+J19</f>
        <v>5474</v>
      </c>
      <c r="E19" s="19">
        <f>100+2+118+102+121+97+108+106+98+4+116+5+82+2+99+65</f>
        <v>1225</v>
      </c>
      <c r="F19" s="19">
        <f>11+1+10+4+26+14+28+23+18+31+14+22</f>
        <v>202</v>
      </c>
      <c r="G19" s="19">
        <f>21+5+12+10+28+25+24+16+19+32+16+19+20</f>
        <v>247</v>
      </c>
      <c r="H19" s="19">
        <f>25+15+42+35+33+58+72+62+82+125+64+103</f>
        <v>716</v>
      </c>
      <c r="I19" s="19">
        <f>108+14+105+20+118+13+189+7+144+13+317+16+244+18+344+11+277+18+461+15+358+19+235+20</f>
        <v>3084</v>
      </c>
      <c r="J19" s="19">
        <v>0</v>
      </c>
      <c r="K19" s="19">
        <v>359</v>
      </c>
    </row>
    <row r="20" spans="1:11" ht="20.25" customHeight="1" hidden="1">
      <c r="A20" s="29" t="s">
        <v>19</v>
      </c>
      <c r="B20" s="19">
        <f t="shared" si="1"/>
        <v>173558</v>
      </c>
      <c r="C20" s="19">
        <v>168918</v>
      </c>
      <c r="D20" s="19">
        <f t="shared" si="2"/>
        <v>4640</v>
      </c>
      <c r="E20" s="19">
        <f>436+5+400+307+396+307+301+116+110+103+120+136+93</f>
        <v>2830</v>
      </c>
      <c r="F20" s="19">
        <f>10+1+7+5+16+17+21+19+10+2+9+4+12</f>
        <v>133</v>
      </c>
      <c r="G20" s="19">
        <f>5+6+13+20+15+15+8+5+2+3+8</f>
        <v>100</v>
      </c>
      <c r="H20" s="19">
        <f>7+1+3+2+17+34+30+16+18+8+57</f>
        <v>193</v>
      </c>
      <c r="I20" s="19">
        <f>27+14+33+2+193+81+206+78+123+44+85+21+80+16+114+17+69+22+144+15</f>
        <v>1384</v>
      </c>
      <c r="J20" s="19">
        <v>0</v>
      </c>
      <c r="K20" s="19">
        <v>357</v>
      </c>
    </row>
    <row r="21" spans="1:11" ht="20.25" customHeight="1" hidden="1">
      <c r="A21" s="29" t="s">
        <v>20</v>
      </c>
      <c r="B21" s="19">
        <f t="shared" si="1"/>
        <v>92711</v>
      </c>
      <c r="C21" s="19">
        <v>90453</v>
      </c>
      <c r="D21" s="19">
        <f t="shared" si="2"/>
        <v>2258</v>
      </c>
      <c r="E21" s="19">
        <f>95+96+119+116+212+1+8+124+16+78+31+69+2+57+2+82+154+228</f>
        <v>1490</v>
      </c>
      <c r="F21" s="19">
        <f>2+2+16+1</f>
        <v>21</v>
      </c>
      <c r="G21" s="19">
        <f>43+62+45+23+56+27+7+14+12+21+40+7+76+14</f>
        <v>447</v>
      </c>
      <c r="H21" s="19">
        <v>53</v>
      </c>
      <c r="I21" s="19">
        <v>247</v>
      </c>
      <c r="J21" s="19">
        <v>0</v>
      </c>
      <c r="K21" s="19">
        <v>361</v>
      </c>
    </row>
    <row r="22" spans="1:11" ht="20.25" customHeight="1" hidden="1">
      <c r="A22" s="29" t="s">
        <v>21</v>
      </c>
      <c r="B22" s="19">
        <f t="shared" si="1"/>
        <v>80932</v>
      </c>
      <c r="C22" s="19">
        <v>76674</v>
      </c>
      <c r="D22" s="19">
        <f t="shared" si="2"/>
        <v>4258</v>
      </c>
      <c r="E22" s="19">
        <f>66+1562</f>
        <v>1628</v>
      </c>
      <c r="F22" s="19">
        <f>28+65</f>
        <v>93</v>
      </c>
      <c r="G22" s="19">
        <f>50+856</f>
        <v>906</v>
      </c>
      <c r="H22" s="19">
        <v>20</v>
      </c>
      <c r="I22" s="19">
        <f>1308+303</f>
        <v>1611</v>
      </c>
      <c r="J22" s="19">
        <v>0</v>
      </c>
      <c r="K22" s="19">
        <v>365</v>
      </c>
    </row>
    <row r="23" spans="1:11" ht="20.25" customHeight="1">
      <c r="A23" s="29" t="s">
        <v>22</v>
      </c>
      <c r="B23" s="19">
        <f t="shared" si="1"/>
        <v>17987</v>
      </c>
      <c r="C23" s="19">
        <v>13280</v>
      </c>
      <c r="D23" s="19">
        <f t="shared" si="2"/>
        <v>4707</v>
      </c>
      <c r="E23" s="19">
        <f>75+184</f>
        <v>259</v>
      </c>
      <c r="F23" s="19">
        <f>38+200</f>
        <v>238</v>
      </c>
      <c r="G23" s="19">
        <f>231+1630</f>
        <v>1861</v>
      </c>
      <c r="H23" s="19">
        <f>1067+45</f>
        <v>1112</v>
      </c>
      <c r="I23" s="19">
        <f>867+345</f>
        <v>1212</v>
      </c>
      <c r="J23" s="19">
        <v>25</v>
      </c>
      <c r="K23" s="19">
        <v>365</v>
      </c>
    </row>
    <row r="24" spans="1:11" ht="20.25" customHeight="1" hidden="1">
      <c r="A24" s="29" t="s">
        <v>23</v>
      </c>
      <c r="B24" s="19">
        <f t="shared" si="1"/>
        <v>20557</v>
      </c>
      <c r="C24" s="19">
        <v>16448</v>
      </c>
      <c r="D24" s="19">
        <f t="shared" si="2"/>
        <v>4109</v>
      </c>
      <c r="E24" s="19">
        <f>29+743</f>
        <v>772</v>
      </c>
      <c r="F24" s="19">
        <f>39+111</f>
        <v>150</v>
      </c>
      <c r="G24" s="19">
        <f>460+585</f>
        <v>1045</v>
      </c>
      <c r="H24" s="19">
        <f>914+11</f>
        <v>925</v>
      </c>
      <c r="I24" s="19">
        <f>896+313</f>
        <v>1209</v>
      </c>
      <c r="J24" s="19">
        <v>8</v>
      </c>
      <c r="K24" s="19">
        <v>364</v>
      </c>
    </row>
    <row r="25" spans="1:11" ht="20.25" customHeight="1" hidden="1">
      <c r="A25" s="29" t="s">
        <v>24</v>
      </c>
      <c r="B25" s="19">
        <f>C25+D25</f>
        <v>14313</v>
      </c>
      <c r="C25" s="19">
        <v>10523</v>
      </c>
      <c r="D25" s="19">
        <f>E25+F25+G25+H25+I25+J25</f>
        <v>3790</v>
      </c>
      <c r="E25" s="19">
        <f>19+1059</f>
        <v>1078</v>
      </c>
      <c r="F25" s="19">
        <f>23+111</f>
        <v>134</v>
      </c>
      <c r="G25" s="19">
        <f>1645+151</f>
        <v>1796</v>
      </c>
      <c r="H25" s="19">
        <f>678+4</f>
        <v>682</v>
      </c>
      <c r="I25" s="19">
        <f>69+24</f>
        <v>93</v>
      </c>
      <c r="J25" s="19">
        <v>7</v>
      </c>
      <c r="K25" s="19">
        <v>340</v>
      </c>
    </row>
    <row r="26" spans="1:11" ht="20.25" customHeight="1" hidden="1">
      <c r="A26" s="29" t="s">
        <v>25</v>
      </c>
      <c r="B26" s="19">
        <v>70598</v>
      </c>
      <c r="C26" s="19">
        <v>64145</v>
      </c>
      <c r="D26" s="19">
        <v>6453</v>
      </c>
      <c r="E26" s="19">
        <v>1433</v>
      </c>
      <c r="F26" s="19">
        <v>616</v>
      </c>
      <c r="G26" s="19">
        <v>3103</v>
      </c>
      <c r="H26" s="19">
        <v>1203</v>
      </c>
      <c r="I26" s="19">
        <v>86</v>
      </c>
      <c r="J26" s="19">
        <v>12</v>
      </c>
      <c r="K26" s="19">
        <v>356</v>
      </c>
    </row>
    <row r="27" spans="1:11" ht="20.25" customHeight="1" hidden="1">
      <c r="A27" s="29" t="s">
        <v>26</v>
      </c>
      <c r="B27" s="19">
        <v>72595</v>
      </c>
      <c r="C27" s="19">
        <v>65793</v>
      </c>
      <c r="D27" s="19">
        <v>6802</v>
      </c>
      <c r="E27" s="19">
        <v>1210</v>
      </c>
      <c r="F27" s="19">
        <v>1021</v>
      </c>
      <c r="G27" s="19">
        <v>2563</v>
      </c>
      <c r="H27" s="19">
        <v>1925</v>
      </c>
      <c r="I27" s="19">
        <v>82</v>
      </c>
      <c r="J27" s="19">
        <v>1</v>
      </c>
      <c r="K27" s="19">
        <v>358</v>
      </c>
    </row>
    <row r="28" spans="1:11" ht="20.25" customHeight="1">
      <c r="A28" s="29" t="s">
        <v>27</v>
      </c>
      <c r="B28" s="19">
        <v>71775</v>
      </c>
      <c r="C28" s="19">
        <v>64894</v>
      </c>
      <c r="D28" s="19">
        <v>6881</v>
      </c>
      <c r="E28" s="19">
        <v>994</v>
      </c>
      <c r="F28" s="19">
        <v>830</v>
      </c>
      <c r="G28" s="19">
        <v>3242</v>
      </c>
      <c r="H28" s="19">
        <v>1787</v>
      </c>
      <c r="I28" s="19">
        <v>23</v>
      </c>
      <c r="J28" s="19">
        <v>5</v>
      </c>
      <c r="K28" s="19">
        <v>320</v>
      </c>
    </row>
    <row r="29" spans="1:11" ht="6" customHeight="1">
      <c r="A29" s="31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20.25" customHeight="1" hidden="1">
      <c r="A30" s="29" t="s">
        <v>28</v>
      </c>
      <c r="B30" s="19">
        <v>69842</v>
      </c>
      <c r="C30" s="19">
        <v>63430</v>
      </c>
      <c r="D30" s="19">
        <v>6412</v>
      </c>
      <c r="E30" s="19">
        <v>399</v>
      </c>
      <c r="F30" s="19">
        <v>526</v>
      </c>
      <c r="G30" s="19">
        <v>3927</v>
      </c>
      <c r="H30" s="19">
        <v>1264</v>
      </c>
      <c r="I30" s="19">
        <v>287</v>
      </c>
      <c r="J30" s="19">
        <v>9</v>
      </c>
      <c r="K30" s="19">
        <v>300</v>
      </c>
    </row>
    <row r="31" spans="1:11" s="9" customFormat="1" ht="20.25" customHeight="1" hidden="1">
      <c r="A31" s="30" t="s">
        <v>29</v>
      </c>
      <c r="B31" s="19">
        <f>C31+D31</f>
        <v>67146</v>
      </c>
      <c r="C31" s="19">
        <v>60670</v>
      </c>
      <c r="D31" s="19">
        <v>6476</v>
      </c>
      <c r="E31" s="19">
        <v>402</v>
      </c>
      <c r="F31" s="19">
        <v>694</v>
      </c>
      <c r="G31" s="19">
        <v>3548</v>
      </c>
      <c r="H31" s="19">
        <v>1159</v>
      </c>
      <c r="I31" s="19">
        <v>646</v>
      </c>
      <c r="J31" s="19">
        <v>27</v>
      </c>
      <c r="K31" s="19">
        <v>298</v>
      </c>
    </row>
    <row r="32" spans="1:11" s="9" customFormat="1" ht="20.25" customHeight="1" hidden="1">
      <c r="A32" s="30" t="s">
        <v>30</v>
      </c>
      <c r="B32" s="19">
        <v>64114</v>
      </c>
      <c r="C32" s="19">
        <v>57479</v>
      </c>
      <c r="D32" s="19">
        <v>6635</v>
      </c>
      <c r="E32" s="19">
        <v>393</v>
      </c>
      <c r="F32" s="19">
        <v>1014</v>
      </c>
      <c r="G32" s="19">
        <v>3528</v>
      </c>
      <c r="H32" s="19">
        <v>1138</v>
      </c>
      <c r="I32" s="19">
        <v>427</v>
      </c>
      <c r="J32" s="19">
        <v>135</v>
      </c>
      <c r="K32" s="19">
        <v>296</v>
      </c>
    </row>
    <row r="33" spans="1:11" s="9" customFormat="1" ht="20.25" customHeight="1">
      <c r="A33" s="30" t="s">
        <v>31</v>
      </c>
      <c r="B33" s="19">
        <v>51877</v>
      </c>
      <c r="C33" s="19">
        <v>46502</v>
      </c>
      <c r="D33" s="19">
        <v>5375</v>
      </c>
      <c r="E33" s="19">
        <v>487</v>
      </c>
      <c r="F33" s="19">
        <v>864</v>
      </c>
      <c r="G33" s="19">
        <v>2607</v>
      </c>
      <c r="H33" s="19">
        <v>1069</v>
      </c>
      <c r="I33" s="19">
        <v>317</v>
      </c>
      <c r="J33" s="19">
        <v>31</v>
      </c>
      <c r="K33" s="19">
        <v>300</v>
      </c>
    </row>
    <row r="34" spans="1:11" s="9" customFormat="1" ht="20.25" customHeight="1">
      <c r="A34" s="30" t="s">
        <v>32</v>
      </c>
      <c r="B34" s="19">
        <v>58082</v>
      </c>
      <c r="C34" s="19">
        <v>52202</v>
      </c>
      <c r="D34" s="19">
        <v>5880</v>
      </c>
      <c r="E34" s="19">
        <v>774</v>
      </c>
      <c r="F34" s="19">
        <v>1101</v>
      </c>
      <c r="G34" s="19">
        <v>2525</v>
      </c>
      <c r="H34" s="19">
        <v>1283</v>
      </c>
      <c r="I34" s="19">
        <v>190</v>
      </c>
      <c r="J34" s="19">
        <v>7</v>
      </c>
      <c r="K34" s="19">
        <v>296</v>
      </c>
    </row>
    <row r="35" spans="1:11" s="9" customFormat="1" ht="20.25" customHeight="1">
      <c r="A35" s="30" t="s">
        <v>33</v>
      </c>
      <c r="B35" s="19">
        <v>51779</v>
      </c>
      <c r="C35" s="19">
        <v>46477</v>
      </c>
      <c r="D35" s="19">
        <v>5302</v>
      </c>
      <c r="E35" s="19">
        <v>526</v>
      </c>
      <c r="F35" s="19">
        <v>763</v>
      </c>
      <c r="G35" s="19">
        <v>2132</v>
      </c>
      <c r="H35" s="19">
        <v>1177</v>
      </c>
      <c r="I35" s="19">
        <v>695</v>
      </c>
      <c r="J35" s="19">
        <v>9</v>
      </c>
      <c r="K35" s="19">
        <v>289</v>
      </c>
    </row>
    <row r="36" spans="1:11" s="9" customFormat="1" ht="20.25" customHeight="1">
      <c r="A36" s="30" t="s">
        <v>49</v>
      </c>
      <c r="B36" s="19">
        <v>52677</v>
      </c>
      <c r="C36" s="19">
        <v>47426</v>
      </c>
      <c r="D36" s="19">
        <v>5251</v>
      </c>
      <c r="E36" s="19">
        <v>1140</v>
      </c>
      <c r="F36" s="19">
        <v>913</v>
      </c>
      <c r="G36" s="19">
        <v>1288</v>
      </c>
      <c r="H36" s="19">
        <v>1209</v>
      </c>
      <c r="I36" s="19">
        <v>663</v>
      </c>
      <c r="J36" s="19">
        <v>38</v>
      </c>
      <c r="K36" s="19">
        <v>281</v>
      </c>
    </row>
    <row r="37" spans="1:11" s="9" customFormat="1" ht="20.25" customHeight="1">
      <c r="A37" s="30" t="s">
        <v>52</v>
      </c>
      <c r="B37" s="19">
        <v>54369</v>
      </c>
      <c r="C37" s="19">
        <v>48881</v>
      </c>
      <c r="D37" s="19">
        <v>5488</v>
      </c>
      <c r="E37" s="19">
        <v>1114</v>
      </c>
      <c r="F37" s="19">
        <v>1143</v>
      </c>
      <c r="G37" s="19">
        <v>1134</v>
      </c>
      <c r="H37" s="19">
        <v>1000</v>
      </c>
      <c r="I37" s="19">
        <v>1036</v>
      </c>
      <c r="J37" s="19">
        <v>61</v>
      </c>
      <c r="K37" s="19">
        <v>272</v>
      </c>
    </row>
    <row r="38" spans="1:11" s="9" customFormat="1" ht="20.25" customHeight="1">
      <c r="A38" s="30" t="s">
        <v>48</v>
      </c>
      <c r="B38" s="19">
        <v>54717</v>
      </c>
      <c r="C38" s="19">
        <v>49560</v>
      </c>
      <c r="D38" s="19">
        <v>5157</v>
      </c>
      <c r="E38" s="19">
        <v>530</v>
      </c>
      <c r="F38" s="19">
        <v>1841</v>
      </c>
      <c r="G38" s="19">
        <v>1248</v>
      </c>
      <c r="H38" s="19">
        <v>769</v>
      </c>
      <c r="I38" s="19">
        <v>681</v>
      </c>
      <c r="J38" s="19">
        <v>88</v>
      </c>
      <c r="K38" s="19">
        <v>256</v>
      </c>
    </row>
    <row r="39" spans="1:11" s="9" customFormat="1" ht="20.25" customHeight="1">
      <c r="A39" s="30" t="s">
        <v>53</v>
      </c>
      <c r="B39" s="19">
        <v>52842</v>
      </c>
      <c r="C39" s="19">
        <v>47715</v>
      </c>
      <c r="D39" s="19">
        <v>5127</v>
      </c>
      <c r="E39" s="19">
        <v>462</v>
      </c>
      <c r="F39" s="19">
        <v>2963</v>
      </c>
      <c r="G39" s="19">
        <v>704</v>
      </c>
      <c r="H39" s="19">
        <v>618</v>
      </c>
      <c r="I39" s="19">
        <v>241</v>
      </c>
      <c r="J39" s="19">
        <v>139</v>
      </c>
      <c r="K39" s="19">
        <v>260</v>
      </c>
    </row>
    <row r="40" spans="1:11" s="9" customFormat="1" ht="20.25" customHeight="1">
      <c r="A40" s="30" t="s">
        <v>54</v>
      </c>
      <c r="B40" s="19">
        <v>51673</v>
      </c>
      <c r="C40" s="19">
        <v>46763</v>
      </c>
      <c r="D40" s="19">
        <v>4910</v>
      </c>
      <c r="E40" s="19">
        <v>419</v>
      </c>
      <c r="F40" s="19">
        <v>3096</v>
      </c>
      <c r="G40" s="19">
        <v>404</v>
      </c>
      <c r="H40" s="19">
        <v>738</v>
      </c>
      <c r="I40" s="19">
        <v>128</v>
      </c>
      <c r="J40" s="19">
        <v>125</v>
      </c>
      <c r="K40" s="19">
        <v>250</v>
      </c>
    </row>
    <row r="41" spans="1:11" s="9" customFormat="1" ht="20.25" customHeight="1">
      <c r="A41" s="30" t="s">
        <v>55</v>
      </c>
      <c r="B41" s="19">
        <v>25310</v>
      </c>
      <c r="C41" s="19">
        <v>23957</v>
      </c>
      <c r="D41" s="19">
        <v>1353</v>
      </c>
      <c r="E41" s="19">
        <v>86</v>
      </c>
      <c r="F41" s="19">
        <v>833</v>
      </c>
      <c r="G41" s="19">
        <v>144</v>
      </c>
      <c r="H41" s="19">
        <v>202</v>
      </c>
      <c r="I41" s="19">
        <v>39</v>
      </c>
      <c r="J41" s="19">
        <v>49</v>
      </c>
      <c r="K41" s="19">
        <v>252</v>
      </c>
    </row>
    <row r="42" spans="1:11" s="9" customFormat="1" ht="20.25" customHeight="1">
      <c r="A42" s="30" t="s">
        <v>59</v>
      </c>
      <c r="B42" s="19">
        <v>7015</v>
      </c>
      <c r="C42" s="19">
        <v>6040</v>
      </c>
      <c r="D42" s="19">
        <v>975</v>
      </c>
      <c r="E42" s="19">
        <v>0</v>
      </c>
      <c r="F42" s="19">
        <v>672</v>
      </c>
      <c r="G42" s="19">
        <v>87</v>
      </c>
      <c r="H42" s="19">
        <v>15</v>
      </c>
      <c r="I42" s="19">
        <v>181</v>
      </c>
      <c r="J42" s="19">
        <v>20</v>
      </c>
      <c r="K42" s="19">
        <v>254</v>
      </c>
    </row>
    <row r="43" spans="1:11" s="9" customFormat="1" ht="20.25" customHeight="1">
      <c r="A43" s="30" t="s">
        <v>60</v>
      </c>
      <c r="B43" s="19">
        <v>8238</v>
      </c>
      <c r="C43" s="19">
        <v>7259</v>
      </c>
      <c r="D43" s="19">
        <v>979</v>
      </c>
      <c r="E43" s="19">
        <v>0</v>
      </c>
      <c r="F43" s="19">
        <v>675</v>
      </c>
      <c r="G43" s="19">
        <v>61</v>
      </c>
      <c r="H43" s="19">
        <v>42</v>
      </c>
      <c r="I43" s="19">
        <v>190</v>
      </c>
      <c r="J43" s="19">
        <v>11</v>
      </c>
      <c r="K43" s="19">
        <v>253</v>
      </c>
    </row>
    <row r="44" spans="1:11" s="10" customFormat="1" ht="3" customHeight="1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1" customFormat="1" ht="20.25" customHeight="1">
      <c r="A45" s="33" t="s">
        <v>61</v>
      </c>
      <c r="B45" s="22">
        <v>8263</v>
      </c>
      <c r="C45" s="22">
        <v>7299</v>
      </c>
      <c r="D45" s="22">
        <v>964</v>
      </c>
      <c r="E45" s="22">
        <v>0</v>
      </c>
      <c r="F45" s="22">
        <v>713</v>
      </c>
      <c r="G45" s="22">
        <v>40</v>
      </c>
      <c r="H45" s="22">
        <v>17</v>
      </c>
      <c r="I45" s="22">
        <v>188</v>
      </c>
      <c r="J45" s="22">
        <v>6</v>
      </c>
      <c r="K45" s="22">
        <v>250</v>
      </c>
    </row>
    <row r="46" spans="1:11" s="10" customFormat="1" ht="3" customHeight="1">
      <c r="A46" s="32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20.25" customHeight="1">
      <c r="A47" s="34" t="s">
        <v>34</v>
      </c>
      <c r="B47" s="23">
        <v>683</v>
      </c>
      <c r="C47" s="23">
        <v>603</v>
      </c>
      <c r="D47" s="23">
        <v>80</v>
      </c>
      <c r="E47" s="23">
        <v>0</v>
      </c>
      <c r="F47" s="23">
        <v>65</v>
      </c>
      <c r="G47" s="23">
        <v>1</v>
      </c>
      <c r="H47" s="23">
        <v>3</v>
      </c>
      <c r="I47" s="23">
        <v>11</v>
      </c>
      <c r="J47" s="23">
        <v>0</v>
      </c>
      <c r="K47" s="23">
        <v>21</v>
      </c>
    </row>
    <row r="48" spans="1:11" ht="20.25" customHeight="1">
      <c r="A48" s="34" t="s">
        <v>35</v>
      </c>
      <c r="B48" s="23">
        <v>520</v>
      </c>
      <c r="C48" s="23">
        <v>465</v>
      </c>
      <c r="D48" s="23">
        <v>55</v>
      </c>
      <c r="E48" s="23">
        <v>0</v>
      </c>
      <c r="F48" s="23">
        <v>41</v>
      </c>
      <c r="G48" s="23">
        <v>1</v>
      </c>
      <c r="H48" s="23">
        <v>1</v>
      </c>
      <c r="I48" s="23">
        <v>12</v>
      </c>
      <c r="J48" s="23">
        <v>0</v>
      </c>
      <c r="K48" s="23">
        <v>15</v>
      </c>
    </row>
    <row r="49" spans="1:11" ht="20.25" customHeight="1">
      <c r="A49" s="34" t="s">
        <v>36</v>
      </c>
      <c r="B49" s="23">
        <v>703</v>
      </c>
      <c r="C49" s="23">
        <v>609</v>
      </c>
      <c r="D49" s="23">
        <v>94</v>
      </c>
      <c r="E49" s="23">
        <v>0</v>
      </c>
      <c r="F49" s="23">
        <v>64</v>
      </c>
      <c r="G49" s="23">
        <v>7</v>
      </c>
      <c r="H49" s="23">
        <v>2</v>
      </c>
      <c r="I49" s="23">
        <v>20</v>
      </c>
      <c r="J49" s="23">
        <v>1</v>
      </c>
      <c r="K49" s="23">
        <v>23</v>
      </c>
    </row>
    <row r="50" spans="1:11" ht="3" customHeight="1">
      <c r="A50" s="35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20.25" customHeight="1">
      <c r="A51" s="34" t="s">
        <v>37</v>
      </c>
      <c r="B51" s="23">
        <v>696</v>
      </c>
      <c r="C51" s="23">
        <v>611</v>
      </c>
      <c r="D51" s="23">
        <v>85</v>
      </c>
      <c r="E51" s="23">
        <v>0</v>
      </c>
      <c r="F51" s="23">
        <v>61</v>
      </c>
      <c r="G51" s="23">
        <v>4</v>
      </c>
      <c r="H51" s="23">
        <v>1</v>
      </c>
      <c r="I51" s="23">
        <v>18</v>
      </c>
      <c r="J51" s="23">
        <v>1</v>
      </c>
      <c r="K51" s="23">
        <v>19</v>
      </c>
    </row>
    <row r="52" spans="1:11" ht="20.25" customHeight="1">
      <c r="A52" s="34" t="s">
        <v>38</v>
      </c>
      <c r="B52" s="23">
        <v>754</v>
      </c>
      <c r="C52" s="23">
        <v>663</v>
      </c>
      <c r="D52" s="23">
        <v>91</v>
      </c>
      <c r="E52" s="23">
        <v>0</v>
      </c>
      <c r="F52" s="23">
        <v>70</v>
      </c>
      <c r="G52" s="23">
        <v>5</v>
      </c>
      <c r="H52" s="23">
        <v>1</v>
      </c>
      <c r="I52" s="23">
        <v>15</v>
      </c>
      <c r="J52" s="23">
        <v>0</v>
      </c>
      <c r="K52" s="23">
        <v>22</v>
      </c>
    </row>
    <row r="53" spans="1:11" ht="20.25" customHeight="1">
      <c r="A53" s="34" t="s">
        <v>46</v>
      </c>
      <c r="B53" s="23">
        <v>707</v>
      </c>
      <c r="C53" s="23">
        <v>617</v>
      </c>
      <c r="D53" s="23">
        <v>90</v>
      </c>
      <c r="E53" s="23">
        <v>0</v>
      </c>
      <c r="F53" s="23">
        <v>63</v>
      </c>
      <c r="G53" s="23">
        <v>4</v>
      </c>
      <c r="H53" s="23">
        <v>1</v>
      </c>
      <c r="I53" s="23">
        <v>20</v>
      </c>
      <c r="J53" s="23">
        <v>2</v>
      </c>
      <c r="K53" s="23">
        <v>21</v>
      </c>
    </row>
    <row r="54" spans="1:11" ht="3" customHeight="1">
      <c r="A54" s="36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20.25" customHeight="1">
      <c r="A55" s="34" t="s">
        <v>50</v>
      </c>
      <c r="B55" s="23">
        <v>737</v>
      </c>
      <c r="C55" s="23">
        <v>650</v>
      </c>
      <c r="D55" s="23">
        <v>87</v>
      </c>
      <c r="E55" s="23">
        <v>0</v>
      </c>
      <c r="F55" s="23">
        <v>62</v>
      </c>
      <c r="G55" s="23">
        <v>1</v>
      </c>
      <c r="H55" s="23">
        <v>2</v>
      </c>
      <c r="I55" s="23">
        <v>20</v>
      </c>
      <c r="J55" s="23">
        <v>2</v>
      </c>
      <c r="K55" s="24">
        <v>21</v>
      </c>
    </row>
    <row r="56" spans="1:11" ht="20.25" customHeight="1">
      <c r="A56" s="34" t="s">
        <v>39</v>
      </c>
      <c r="B56" s="23">
        <v>591</v>
      </c>
      <c r="C56" s="23">
        <v>521</v>
      </c>
      <c r="D56" s="23">
        <v>70</v>
      </c>
      <c r="E56" s="23">
        <v>0</v>
      </c>
      <c r="F56" s="23">
        <v>56</v>
      </c>
      <c r="G56" s="23">
        <v>1</v>
      </c>
      <c r="H56" s="23">
        <v>1</v>
      </c>
      <c r="I56" s="23">
        <v>12</v>
      </c>
      <c r="J56" s="23">
        <v>0</v>
      </c>
      <c r="K56" s="24">
        <v>23</v>
      </c>
    </row>
    <row r="57" spans="1:11" ht="20.25" customHeight="1">
      <c r="A57" s="34" t="s">
        <v>40</v>
      </c>
      <c r="B57" s="23">
        <v>777</v>
      </c>
      <c r="C57" s="23">
        <v>685</v>
      </c>
      <c r="D57" s="23">
        <v>92</v>
      </c>
      <c r="E57" s="23">
        <v>0</v>
      </c>
      <c r="F57" s="23">
        <v>65</v>
      </c>
      <c r="G57" s="23">
        <v>4</v>
      </c>
      <c r="H57" s="23">
        <v>0</v>
      </c>
      <c r="I57" s="23">
        <v>23</v>
      </c>
      <c r="J57" s="23">
        <v>0</v>
      </c>
      <c r="K57" s="24">
        <v>21</v>
      </c>
    </row>
    <row r="58" spans="1:11" ht="3" customHeight="1">
      <c r="A58" s="34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20.25" customHeight="1">
      <c r="A59" s="34" t="s">
        <v>41</v>
      </c>
      <c r="B59" s="23">
        <v>743</v>
      </c>
      <c r="C59" s="23">
        <v>660</v>
      </c>
      <c r="D59" s="23">
        <v>83</v>
      </c>
      <c r="E59" s="23">
        <v>0</v>
      </c>
      <c r="F59" s="23">
        <v>57</v>
      </c>
      <c r="G59" s="23">
        <v>6</v>
      </c>
      <c r="H59" s="23">
        <v>2</v>
      </c>
      <c r="I59" s="23">
        <v>18</v>
      </c>
      <c r="J59" s="23">
        <v>0</v>
      </c>
      <c r="K59" s="23">
        <v>20</v>
      </c>
    </row>
    <row r="60" spans="1:11" ht="20.25" customHeight="1">
      <c r="A60" s="34" t="s">
        <v>42</v>
      </c>
      <c r="B60" s="23">
        <v>696</v>
      </c>
      <c r="C60" s="23">
        <v>622</v>
      </c>
      <c r="D60" s="23">
        <v>74</v>
      </c>
      <c r="E60" s="23">
        <v>0</v>
      </c>
      <c r="F60" s="23">
        <v>56</v>
      </c>
      <c r="G60" s="23">
        <v>4</v>
      </c>
      <c r="H60" s="23">
        <v>2</v>
      </c>
      <c r="I60" s="23">
        <v>12</v>
      </c>
      <c r="J60" s="23">
        <v>0</v>
      </c>
      <c r="K60" s="23">
        <v>22</v>
      </c>
    </row>
    <row r="61" spans="1:11" s="8" customFormat="1" ht="20.25" customHeight="1">
      <c r="A61" s="34" t="s">
        <v>43</v>
      </c>
      <c r="B61" s="25">
        <v>656</v>
      </c>
      <c r="C61" s="25">
        <v>593</v>
      </c>
      <c r="D61" s="23">
        <v>63</v>
      </c>
      <c r="E61" s="25">
        <v>0</v>
      </c>
      <c r="F61" s="25">
        <v>53</v>
      </c>
      <c r="G61" s="25">
        <v>2</v>
      </c>
      <c r="H61" s="25">
        <v>1</v>
      </c>
      <c r="I61" s="25">
        <v>7</v>
      </c>
      <c r="J61" s="25">
        <v>0</v>
      </c>
      <c r="K61" s="26">
        <v>22</v>
      </c>
    </row>
    <row r="62" spans="1:11" ht="3" customHeight="1" thickBo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3" customHeight="1">
      <c r="A63" s="14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="15" customFormat="1" ht="15" customHeight="1">
      <c r="A64" s="16" t="s">
        <v>57</v>
      </c>
    </row>
    <row r="65" s="15" customFormat="1" ht="15" customHeight="1">
      <c r="A65" s="38" t="s">
        <v>58</v>
      </c>
    </row>
    <row r="66" s="15" customFormat="1" ht="15" customHeight="1">
      <c r="A66" s="15" t="s">
        <v>56</v>
      </c>
    </row>
    <row r="67" s="6" customFormat="1" ht="15" customHeight="1">
      <c r="A67" s="17" t="s">
        <v>47</v>
      </c>
    </row>
    <row r="68" ht="15" customHeight="1"/>
    <row r="69" ht="15" customHeight="1"/>
  </sheetData>
  <sheetProtection sheet="1" objects="1" scenarios="1"/>
  <mergeCells count="6">
    <mergeCell ref="A2:K2"/>
    <mergeCell ref="A4:A5"/>
    <mergeCell ref="D4:J4"/>
    <mergeCell ref="B4:B5"/>
    <mergeCell ref="C4:C5"/>
    <mergeCell ref="K4:K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3"/>
  <colBreaks count="1" manualBreakCount="1">
    <brk id="12" max="65535" man="1"/>
  </col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2008-04-16T07:47:16Z</cp:lastPrinted>
  <dcterms:created xsi:type="dcterms:W3CDTF">2006-04-11T03:09:17Z</dcterms:created>
  <dcterms:modified xsi:type="dcterms:W3CDTF">2012-05-18T02:24:39Z</dcterms:modified>
  <cp:category/>
  <cp:version/>
  <cp:contentType/>
  <cp:contentStatus/>
</cp:coreProperties>
</file>